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9015" activeTab="2"/>
  </bookViews>
  <sheets>
    <sheet name="Sales " sheetId="1" r:id="rId1"/>
    <sheet name="Expenses" sheetId="2" r:id="rId2"/>
    <sheet name="Analysis" sheetId="3" r:id="rId3"/>
  </sheets>
  <definedNames>
    <definedName name="Charter_Flights">'Sales '!$B$6:$E$6</definedName>
    <definedName name="Charter_Flights_Exp">Expenses!$B$6:$E$6</definedName>
    <definedName name="Corporate_Contracts">'Sales '!$B$4:$E$4</definedName>
    <definedName name="Corporate_Contracts_Exp">Expenses!$B$4:$E$4</definedName>
    <definedName name="Flight_School">'Sales '!$B$7:$E$7</definedName>
    <definedName name="Flight_School_Exp">Expenses!$B$7:$E$7</definedName>
    <definedName name="Sky_Diving">'Sales '!$B$5:$E$5</definedName>
    <definedName name="Sky_Diving_Exp">Expenses!$B$5:$E$5</definedName>
  </definedNames>
  <calcPr calcId="144525"/>
</workbook>
</file>

<file path=xl/sharedStrings.xml><?xml version="1.0" encoding="utf-8"?>
<sst xmlns="http://schemas.openxmlformats.org/spreadsheetml/2006/main" count="22">
  <si>
    <t>Blue Yonder Airlines</t>
  </si>
  <si>
    <t>Annual Sales ( in thousands)</t>
  </si>
  <si>
    <t>FY 2009</t>
  </si>
  <si>
    <t>FY 2010</t>
  </si>
  <si>
    <t>FY 2011</t>
  </si>
  <si>
    <t>FY 2012</t>
  </si>
  <si>
    <t>Total</t>
  </si>
  <si>
    <t>Corporate Contracts</t>
  </si>
  <si>
    <t xml:space="preserve">Sky Diving </t>
  </si>
  <si>
    <t>Charter Flights</t>
  </si>
  <si>
    <t>Flight School</t>
  </si>
  <si>
    <t>Total Sales</t>
  </si>
  <si>
    <t xml:space="preserve"> </t>
  </si>
  <si>
    <t>Percentage Increase</t>
  </si>
  <si>
    <t>2009-2012</t>
  </si>
  <si>
    <t>Expenses (in thousands)</t>
  </si>
  <si>
    <t>Total Expenses</t>
  </si>
  <si>
    <t>Income/Expense Analysis</t>
  </si>
  <si>
    <t>Average Sales</t>
  </si>
  <si>
    <t>Average Expenses</t>
  </si>
  <si>
    <t>Maximum Sales</t>
  </si>
  <si>
    <t>Maximum Expenses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</si>
</sst>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178" formatCode="0.0%"/>
    <numFmt numFmtId="179" formatCode="&quot;$&quot;#,##0"/>
    <numFmt numFmtId="44" formatCode="_(&quot;$&quot;* #,##0.00_);_(&quot;$&quot;* \(#,##0.00\);_(&quot;$&quot;* &quot;-&quot;??_);_(@_)"/>
    <numFmt numFmtId="180" formatCode="&quot;$&quot;#,##0.00"/>
  </numFmts>
  <fonts count="24">
    <font>
      <sz val="10"/>
      <name val="Arial"/>
      <charset val="134"/>
    </font>
    <font>
      <b/>
      <sz val="15"/>
      <color theme="3"/>
      <name val="Calibri"/>
      <charset val="134"/>
    </font>
    <font>
      <b/>
      <sz val="13"/>
      <color theme="3"/>
      <name val="Calibri"/>
      <charset val="134"/>
    </font>
    <font>
      <b/>
      <sz val="11"/>
      <color theme="3"/>
      <name val="Calibri"/>
      <charset val="134"/>
    </font>
    <font>
      <b/>
      <sz val="10"/>
      <name val="Arial"/>
      <charset val="134"/>
    </font>
    <font>
      <b/>
      <sz val="11"/>
      <color theme="1"/>
      <name val="Calibri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0"/>
      <name val="Arial"/>
      <charset val="134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6" fillId="15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/>
    <xf numFmtId="42" fontId="10" fillId="0" borderId="0" applyFont="0" applyFill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2" fillId="0" borderId="2" applyNumberFormat="0" applyFill="0" applyAlignment="0" applyProtection="0"/>
    <xf numFmtId="0" fontId="10" fillId="17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1" applyNumberFormat="0" applyFill="0" applyAlignment="0" applyProtection="0"/>
    <xf numFmtId="0" fontId="3" fillId="0" borderId="3" applyNumberFormat="0" applyFill="0" applyAlignment="0" applyProtection="0"/>
    <xf numFmtId="0" fontId="18" fillId="0" borderId="0" applyNumberFormat="0" applyFill="0" applyBorder="0" applyAlignment="0" applyProtection="0">
      <alignment vertical="center"/>
    </xf>
    <xf numFmtId="0" fontId="22" fillId="27" borderId="6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5" fillId="0" borderId="4" applyNumberFormat="0" applyFill="0" applyAlignment="0" applyProtection="0"/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1" xfId="18" applyAlignment="1">
      <alignment horizontal="center"/>
    </xf>
    <xf numFmtId="0" fontId="2" fillId="0" borderId="2" xfId="8" applyAlignment="1">
      <alignment horizontal="center"/>
    </xf>
    <xf numFmtId="0" fontId="3" fillId="0" borderId="3" xfId="19" applyAlignment="1">
      <alignment horizontal="center"/>
    </xf>
    <xf numFmtId="0" fontId="3" fillId="0" borderId="3" xfId="19" applyAlignment="1">
      <alignment horizontal="center" wrapText="1"/>
    </xf>
    <xf numFmtId="0" fontId="4" fillId="0" borderId="0" xfId="0" applyFont="1" applyBorder="1"/>
    <xf numFmtId="179" fontId="0" fillId="0" borderId="0" xfId="0" applyNumberFormat="1" applyBorder="1"/>
    <xf numFmtId="0" fontId="3" fillId="0" borderId="3" xfId="19"/>
    <xf numFmtId="49" fontId="3" fillId="0" borderId="3" xfId="19" applyNumberFormat="1" applyAlignment="1">
      <alignment horizontal="center" vertical="center"/>
    </xf>
    <xf numFmtId="0" fontId="5" fillId="0" borderId="4" xfId="28" applyAlignment="1">
      <alignment horizontal="right"/>
    </xf>
    <xf numFmtId="179" fontId="5" fillId="0" borderId="4" xfId="28" applyNumberFormat="1"/>
    <xf numFmtId="178" fontId="0" fillId="0" borderId="0" xfId="5" applyNumberFormat="1" applyFont="1"/>
    <xf numFmtId="179" fontId="0" fillId="0" borderId="0" xfId="0" applyNumberFormat="1"/>
    <xf numFmtId="180" fontId="0" fillId="0" borderId="0" xfId="0" applyNumberFormat="1" applyFill="1" applyBorder="1"/>
  </cellXfs>
  <cellStyles count="49">
    <cellStyle name="Normal" xfId="0" builtinId="0"/>
    <cellStyle name="40% - Accent1" xfId="1" builtinId="31"/>
    <cellStyle name="Comma" xfId="2" builtinId="3"/>
    <cellStyle name="Currency" xfId="3" builtinId="4"/>
    <cellStyle name="Comma[0]" xfId="4" builtinId="6"/>
    <cellStyle name="Percent" xfId="5" builtinId="5"/>
    <cellStyle name="Currency[0]" xfId="6" builtinId="7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5"/>
  <sheetViews>
    <sheetView workbookViewId="0">
      <selection activeCell="A16" sqref="A16"/>
    </sheetView>
  </sheetViews>
  <sheetFormatPr defaultColWidth="9" defaultRowHeight="12.75" outlineLevelCol="5"/>
  <cols>
    <col min="1" max="1" width="19.2857142857143" customWidth="1"/>
    <col min="2" max="6" width="12.1428571428571" customWidth="1"/>
  </cols>
  <sheetData>
    <row r="1" ht="20.25" spans="1:6">
      <c r="A1" s="1" t="s">
        <v>0</v>
      </c>
      <c r="B1" s="1"/>
      <c r="C1" s="1"/>
      <c r="D1" s="1"/>
      <c r="E1" s="1"/>
      <c r="F1" s="1"/>
    </row>
    <row r="2" ht="18.75" spans="1:6">
      <c r="A2" s="2" t="s">
        <v>1</v>
      </c>
      <c r="B2" s="2"/>
      <c r="C2" s="2"/>
      <c r="D2" s="2"/>
      <c r="E2" s="2"/>
      <c r="F2" s="2"/>
    </row>
    <row r="3" ht="16.5" spans="1:6">
      <c r="A3" s="7"/>
      <c r="B3" s="3" t="s">
        <v>2</v>
      </c>
      <c r="C3" s="8" t="s">
        <v>3</v>
      </c>
      <c r="D3" s="8" t="s">
        <v>4</v>
      </c>
      <c r="E3" s="8" t="s">
        <v>5</v>
      </c>
      <c r="F3" s="3" t="s">
        <v>6</v>
      </c>
    </row>
    <row r="4" spans="1:6">
      <c r="A4" s="5" t="s">
        <v>7</v>
      </c>
      <c r="B4" s="6">
        <v>1039</v>
      </c>
      <c r="C4" s="6">
        <v>1253</v>
      </c>
      <c r="D4" s="6">
        <v>1427</v>
      </c>
      <c r="E4" s="6">
        <v>1454</v>
      </c>
      <c r="F4" s="12">
        <f>SUM(Corporate_Contracts)</f>
        <v>5173</v>
      </c>
    </row>
    <row r="5" spans="1:6">
      <c r="A5" s="5" t="s">
        <v>8</v>
      </c>
      <c r="B5" s="6">
        <v>76</v>
      </c>
      <c r="C5" s="6">
        <v>79</v>
      </c>
      <c r="D5" s="6">
        <v>88</v>
      </c>
      <c r="E5" s="6">
        <v>89</v>
      </c>
      <c r="F5" s="12">
        <f>SUM(Sky_Diving)</f>
        <v>332</v>
      </c>
    </row>
    <row r="6" spans="1:6">
      <c r="A6" s="5" t="s">
        <v>9</v>
      </c>
      <c r="B6" s="6">
        <v>123</v>
      </c>
      <c r="C6" s="6">
        <v>130</v>
      </c>
      <c r="D6" s="6">
        <v>133</v>
      </c>
      <c r="E6" s="6">
        <v>138</v>
      </c>
      <c r="F6" s="12">
        <f>SUM(Charter_Flights)</f>
        <v>524</v>
      </c>
    </row>
    <row r="7" spans="1:6">
      <c r="A7" s="5" t="s">
        <v>10</v>
      </c>
      <c r="B7" s="6">
        <v>205</v>
      </c>
      <c r="C7" s="6">
        <v>208</v>
      </c>
      <c r="D7" s="6">
        <v>207</v>
      </c>
      <c r="E7" s="6">
        <v>199</v>
      </c>
      <c r="F7" s="12">
        <f>SUM(Flight_School)</f>
        <v>819</v>
      </c>
    </row>
    <row r="8" ht="15.75" spans="1:6">
      <c r="A8" s="9" t="s">
        <v>11</v>
      </c>
      <c r="B8" s="10">
        <f>SUM(B4:B7)</f>
        <v>1443</v>
      </c>
      <c r="C8" s="10">
        <f t="shared" ref="C8:F8" si="0">SUM(C4:C7)</f>
        <v>1670</v>
      </c>
      <c r="D8" s="10">
        <f t="shared" si="0"/>
        <v>1855</v>
      </c>
      <c r="E8" s="10">
        <f t="shared" si="0"/>
        <v>1880</v>
      </c>
      <c r="F8" s="10">
        <f t="shared" si="0"/>
        <v>6848</v>
      </c>
    </row>
    <row r="9" ht="13.5" spans="2:2">
      <c r="B9" s="13" t="s">
        <v>12</v>
      </c>
    </row>
    <row r="10" ht="18" spans="1:6">
      <c r="A10" s="2" t="s">
        <v>13</v>
      </c>
      <c r="B10" s="2"/>
      <c r="C10" s="2"/>
      <c r="D10" s="2"/>
      <c r="E10" s="2"/>
      <c r="F10" s="2"/>
    </row>
    <row r="11" ht="16.5" spans="1:6">
      <c r="A11" s="7"/>
      <c r="B11" s="8" t="s">
        <v>3</v>
      </c>
      <c r="C11" s="8" t="s">
        <v>4</v>
      </c>
      <c r="D11" s="8" t="s">
        <v>5</v>
      </c>
      <c r="E11" s="3"/>
      <c r="F11" s="3" t="s">
        <v>14</v>
      </c>
    </row>
    <row r="12" ht="15" customHeight="1" spans="1:6">
      <c r="A12" s="5" t="s">
        <v>7</v>
      </c>
      <c r="B12" s="11">
        <f>(C4-B4)/C4</f>
        <v>0.170790103750998</v>
      </c>
      <c r="C12" s="11">
        <f>(D4-C4)/D4</f>
        <v>0.121934127540294</v>
      </c>
      <c r="D12" s="11">
        <f t="shared" ref="D12" si="1">(E4-D4)/E4</f>
        <v>0.0185694635488308</v>
      </c>
      <c r="E12" s="11"/>
      <c r="F12" s="11">
        <f>(E4-B4)/E4</f>
        <v>0.285419532324622</v>
      </c>
    </row>
    <row r="13" ht="15" customHeight="1" spans="1:6">
      <c r="A13" s="5" t="s">
        <v>8</v>
      </c>
      <c r="B13" s="11">
        <f t="shared" ref="B13:D15" si="2">(C5-B5)/C5</f>
        <v>0.0379746835443038</v>
      </c>
      <c r="C13" s="11">
        <f t="shared" si="2"/>
        <v>0.102272727272727</v>
      </c>
      <c r="D13" s="11">
        <f t="shared" si="2"/>
        <v>0.0112359550561798</v>
      </c>
      <c r="E13" s="11"/>
      <c r="F13" s="11">
        <f t="shared" ref="F13:F15" si="3">(E5-B5)/E5</f>
        <v>0.146067415730337</v>
      </c>
    </row>
    <row r="14" ht="15" customHeight="1" spans="1:6">
      <c r="A14" s="5" t="s">
        <v>9</v>
      </c>
      <c r="B14" s="11">
        <f t="shared" si="2"/>
        <v>0.0538461538461538</v>
      </c>
      <c r="C14" s="11">
        <f t="shared" si="2"/>
        <v>0.0225563909774436</v>
      </c>
      <c r="D14" s="11">
        <f t="shared" si="2"/>
        <v>0.036231884057971</v>
      </c>
      <c r="E14" s="11"/>
      <c r="F14" s="11">
        <f t="shared" si="3"/>
        <v>0.108695652173913</v>
      </c>
    </row>
    <row r="15" ht="15" customHeight="1" spans="1:6">
      <c r="A15" s="5" t="s">
        <v>10</v>
      </c>
      <c r="B15" s="11">
        <f t="shared" si="2"/>
        <v>0.0144230769230769</v>
      </c>
      <c r="C15" s="11">
        <f t="shared" si="2"/>
        <v>-0.00483091787439614</v>
      </c>
      <c r="D15" s="11">
        <f t="shared" si="2"/>
        <v>-0.0402010050251256</v>
      </c>
      <c r="E15" s="11"/>
      <c r="F15" s="11">
        <f t="shared" si="3"/>
        <v>-0.0301507537688442</v>
      </c>
    </row>
  </sheetData>
  <mergeCells count="3">
    <mergeCell ref="A1:F1"/>
    <mergeCell ref="A2:F2"/>
    <mergeCell ref="A10:F10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5"/>
  <sheetViews>
    <sheetView workbookViewId="0">
      <selection activeCell="A16" sqref="A16"/>
    </sheetView>
  </sheetViews>
  <sheetFormatPr defaultColWidth="9" defaultRowHeight="12.75" outlineLevelCol="5"/>
  <cols>
    <col min="1" max="1" width="19.2857142857143" customWidth="1"/>
    <col min="2" max="6" width="12.1428571428571" customWidth="1"/>
  </cols>
  <sheetData>
    <row r="1" ht="20.25" spans="1:6">
      <c r="A1" s="1" t="s">
        <v>0</v>
      </c>
      <c r="B1" s="1"/>
      <c r="C1" s="1"/>
      <c r="D1" s="1"/>
      <c r="E1" s="1"/>
      <c r="F1" s="1"/>
    </row>
    <row r="2" ht="18" customHeight="1" spans="1:6">
      <c r="A2" s="2" t="s">
        <v>15</v>
      </c>
      <c r="B2" s="2" t="s">
        <v>15</v>
      </c>
      <c r="C2" s="2"/>
      <c r="D2" s="2"/>
      <c r="E2" s="2"/>
      <c r="F2" s="2"/>
    </row>
    <row r="3" ht="16.5" spans="1:6">
      <c r="A3" s="7"/>
      <c r="B3" s="3" t="s">
        <v>2</v>
      </c>
      <c r="C3" s="8" t="s">
        <v>3</v>
      </c>
      <c r="D3" s="8" t="s">
        <v>4</v>
      </c>
      <c r="E3" s="8" t="s">
        <v>5</v>
      </c>
      <c r="F3" s="3" t="s">
        <v>6</v>
      </c>
    </row>
    <row r="4" ht="15" customHeight="1" spans="1:6">
      <c r="A4" s="5" t="s">
        <v>7</v>
      </c>
      <c r="B4" s="6">
        <v>723</v>
      </c>
      <c r="C4" s="6">
        <v>857</v>
      </c>
      <c r="D4" s="6">
        <v>1059</v>
      </c>
      <c r="E4" s="6">
        <v>1061</v>
      </c>
      <c r="F4" s="6">
        <f>SUM(Corporate_Contracts_Exp)</f>
        <v>3700</v>
      </c>
    </row>
    <row r="5" ht="15" customHeight="1" spans="1:6">
      <c r="A5" s="5" t="s">
        <v>8</v>
      </c>
      <c r="B5" s="6">
        <v>59</v>
      </c>
      <c r="C5" s="6">
        <v>62</v>
      </c>
      <c r="D5" s="6">
        <v>72</v>
      </c>
      <c r="E5" s="6">
        <v>74</v>
      </c>
      <c r="F5" s="6">
        <f>SUM(Sky_Diving_Exp)</f>
        <v>267</v>
      </c>
    </row>
    <row r="6" ht="15" customHeight="1" spans="1:6">
      <c r="A6" s="5" t="s">
        <v>9</v>
      </c>
      <c r="B6" s="6">
        <v>101</v>
      </c>
      <c r="C6" s="6">
        <v>106</v>
      </c>
      <c r="D6" s="6">
        <v>109</v>
      </c>
      <c r="E6" s="6">
        <v>111</v>
      </c>
      <c r="F6" s="6">
        <f>SUM(Charter_Flights_Exp)</f>
        <v>427</v>
      </c>
    </row>
    <row r="7" ht="15" customHeight="1" spans="1:6">
      <c r="A7" s="5" t="s">
        <v>10</v>
      </c>
      <c r="B7" s="6">
        <v>142</v>
      </c>
      <c r="C7" s="6">
        <v>147</v>
      </c>
      <c r="D7" s="6">
        <v>148</v>
      </c>
      <c r="E7" s="6">
        <v>144</v>
      </c>
      <c r="F7" s="6">
        <f>SUM(Flight_School_Exp)</f>
        <v>581</v>
      </c>
    </row>
    <row r="8" ht="15.75" spans="1:6">
      <c r="A8" s="9" t="s">
        <v>16</v>
      </c>
      <c r="B8" s="10">
        <f>SUM(B4:B7)</f>
        <v>1025</v>
      </c>
      <c r="C8" s="10">
        <f t="shared" ref="C8:F8" si="0">SUM(C4:C7)</f>
        <v>1172</v>
      </c>
      <c r="D8" s="10">
        <f t="shared" si="0"/>
        <v>1388</v>
      </c>
      <c r="E8" s="10">
        <f t="shared" si="0"/>
        <v>1390</v>
      </c>
      <c r="F8" s="10">
        <f t="shared" si="0"/>
        <v>4975</v>
      </c>
    </row>
    <row r="9" ht="13.5"/>
    <row r="10" ht="18" spans="1:6">
      <c r="A10" s="2" t="s">
        <v>13</v>
      </c>
      <c r="B10" s="2"/>
      <c r="C10" s="2"/>
      <c r="D10" s="2"/>
      <c r="E10" s="2"/>
      <c r="F10" s="2"/>
    </row>
    <row r="11" ht="16.5" spans="1:6">
      <c r="A11" s="7"/>
      <c r="B11" s="8" t="s">
        <v>3</v>
      </c>
      <c r="C11" s="8" t="s">
        <v>4</v>
      </c>
      <c r="D11" s="8" t="s">
        <v>5</v>
      </c>
      <c r="E11" s="3"/>
      <c r="F11" s="3" t="s">
        <v>14</v>
      </c>
    </row>
    <row r="12" spans="1:6">
      <c r="A12" s="5" t="s">
        <v>7</v>
      </c>
      <c r="B12" s="11">
        <f>(C4-B4)/C4</f>
        <v>0.156359393232205</v>
      </c>
      <c r="C12" s="11">
        <f t="shared" ref="C12:D12" si="1">(D4-C4)/D4</f>
        <v>0.190745986779981</v>
      </c>
      <c r="D12" s="11">
        <f t="shared" si="1"/>
        <v>0.00188501413760603</v>
      </c>
      <c r="F12" s="11">
        <f>(E4-B4)/E4</f>
        <v>0.318567389255419</v>
      </c>
    </row>
    <row r="13" spans="1:6">
      <c r="A13" s="5" t="s">
        <v>8</v>
      </c>
      <c r="B13" s="11">
        <f t="shared" ref="B13:D15" si="2">(C5-B5)/C5</f>
        <v>0.0483870967741935</v>
      </c>
      <c r="C13" s="11">
        <f t="shared" si="2"/>
        <v>0.138888888888889</v>
      </c>
      <c r="D13" s="11">
        <f t="shared" si="2"/>
        <v>0.027027027027027</v>
      </c>
      <c r="F13" s="11">
        <f t="shared" ref="F13:F15" si="3">(E5-B5)/E5</f>
        <v>0.202702702702703</v>
      </c>
    </row>
    <row r="14" spans="1:6">
      <c r="A14" s="5" t="s">
        <v>9</v>
      </c>
      <c r="B14" s="11">
        <f t="shared" si="2"/>
        <v>0.0471698113207547</v>
      </c>
      <c r="C14" s="11">
        <f t="shared" si="2"/>
        <v>0.0275229357798165</v>
      </c>
      <c r="D14" s="11">
        <f t="shared" si="2"/>
        <v>0.018018018018018</v>
      </c>
      <c r="F14" s="11">
        <f t="shared" si="3"/>
        <v>0.0900900900900901</v>
      </c>
    </row>
    <row r="15" spans="1:6">
      <c r="A15" s="5" t="s">
        <v>10</v>
      </c>
      <c r="B15" s="11">
        <f t="shared" si="2"/>
        <v>0.0340136054421769</v>
      </c>
      <c r="C15" s="11">
        <f t="shared" si="2"/>
        <v>0.00675675675675676</v>
      </c>
      <c r="D15" s="11">
        <f t="shared" si="2"/>
        <v>-0.0277777777777778</v>
      </c>
      <c r="F15" s="11">
        <f t="shared" si="3"/>
        <v>0.0138888888888889</v>
      </c>
    </row>
  </sheetData>
  <mergeCells count="3">
    <mergeCell ref="A1:F1"/>
    <mergeCell ref="A2:F2"/>
    <mergeCell ref="A10:F10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"/>
  <sheetViews>
    <sheetView tabSelected="1" workbookViewId="0">
      <selection activeCell="A9" sqref="A9"/>
    </sheetView>
  </sheetViews>
  <sheetFormatPr defaultColWidth="9" defaultRowHeight="12.75" outlineLevelRow="7" outlineLevelCol="4"/>
  <cols>
    <col min="1" max="1" width="23.8571428571429" customWidth="1"/>
    <col min="2" max="4" width="14.5714285714286" customWidth="1"/>
    <col min="5" max="5" width="13.8571428571429" customWidth="1"/>
  </cols>
  <sheetData>
    <row r="1" ht="20.25" spans="1:5">
      <c r="A1" s="1" t="s">
        <v>0</v>
      </c>
      <c r="B1" s="1"/>
      <c r="C1" s="1"/>
      <c r="D1" s="1"/>
      <c r="E1" s="1"/>
    </row>
    <row r="2" ht="18.75" spans="1:5">
      <c r="A2" s="2" t="s">
        <v>17</v>
      </c>
      <c r="B2" s="2"/>
      <c r="C2" s="2"/>
      <c r="D2" s="2"/>
      <c r="E2" s="2"/>
    </row>
    <row r="3" ht="13.5"/>
    <row r="4" ht="30.75" spans="1:5">
      <c r="A4" s="3"/>
      <c r="B4" s="4" t="s">
        <v>18</v>
      </c>
      <c r="C4" s="4" t="s">
        <v>19</v>
      </c>
      <c r="D4" s="4" t="s">
        <v>20</v>
      </c>
      <c r="E4" s="4" t="s">
        <v>21</v>
      </c>
    </row>
    <row r="5" spans="1:5">
      <c r="A5" s="5" t="s">
        <v>7</v>
      </c>
      <c r="B5" s="6">
        <f>AVERAGE(Corporate_Contracts)</f>
        <v>1293.25</v>
      </c>
      <c r="C5" s="6">
        <f>AVERAGE(Corporate_Contracts_Exp)</f>
        <v>925</v>
      </c>
      <c r="D5" s="6">
        <f>MAX(Corporate_Contracts)</f>
        <v>1454</v>
      </c>
      <c r="E5" s="6">
        <f>MAX(Corporate_Contracts_Exp)</f>
        <v>1061</v>
      </c>
    </row>
    <row r="6" spans="1:5">
      <c r="A6" s="5" t="s">
        <v>8</v>
      </c>
      <c r="B6" s="6">
        <f>AVERAGE(Sky_Diving)</f>
        <v>83</v>
      </c>
      <c r="C6" s="6">
        <f>AVERAGE(Sky_Diving_Exp)</f>
        <v>66.75</v>
      </c>
      <c r="D6" s="6">
        <f>MAX(Sky_Diving)</f>
        <v>89</v>
      </c>
      <c r="E6" s="6">
        <f>MAX(Sky_Diving_Exp)</f>
        <v>74</v>
      </c>
    </row>
    <row r="7" spans="1:5">
      <c r="A7" s="5" t="s">
        <v>9</v>
      </c>
      <c r="B7" s="6">
        <f>AVERAGE(Charter_Flights)</f>
        <v>131</v>
      </c>
      <c r="C7" s="6">
        <f>AVERAGE(Charter_Flights_Exp)</f>
        <v>106.75</v>
      </c>
      <c r="D7" s="6">
        <f>MAX(Charter_Flights)</f>
        <v>138</v>
      </c>
      <c r="E7" s="6">
        <f>MAX(Charter_Flights_Exp)</f>
        <v>111</v>
      </c>
    </row>
    <row r="8" spans="1:5">
      <c r="A8" s="5" t="s">
        <v>10</v>
      </c>
      <c r="B8" s="6">
        <f>AVERAGE(Flight_School)</f>
        <v>204.75</v>
      </c>
      <c r="C8" s="6">
        <f>AVERAGE(Flight_School_Exp)</f>
        <v>145.25</v>
      </c>
      <c r="D8" s="6">
        <f>MAX(Flight_School)</f>
        <v>208</v>
      </c>
      <c r="E8" s="6">
        <f>MAX(Flight_School_Exp)</f>
        <v>148</v>
      </c>
    </row>
  </sheetData>
  <mergeCells count="2">
    <mergeCell ref="A1:E1"/>
    <mergeCell ref="A2:E2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Sales </vt:lpstr>
      <vt:lpstr>Expenses</vt:lpstr>
      <vt:lpstr>Analysis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Firstname Lastname</dc:creator>
  <cp:lastModifiedBy>User01</cp:lastModifiedBy>
  <dcterms:created xsi:type="dcterms:W3CDTF">2010-10-31T01:19:00Z</dcterms:created>
  <dcterms:modified xsi:type="dcterms:W3CDTF">2016-08-28T15:51:10Z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1033-10.1.0.5656</vt:lpwstr>
  </property>
</Properties>
</file>